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Downloads\"/>
    </mc:Choice>
  </mc:AlternateContent>
  <xr:revisionPtr revIDLastSave="0" documentId="8_{EBA4106B-EA99-488A-99FC-72FB4E6B194C}" xr6:coauthVersionLast="47" xr6:coauthVersionMax="47" xr10:uidLastSave="{00000000-0000-0000-0000-000000000000}"/>
  <bookViews>
    <workbookView xWindow="-120" yWindow="-120" windowWidth="20730" windowHeight="11040" xr2:uid="{281E2899-E14D-4437-9B39-43556D119A79}"/>
  </bookViews>
  <sheets>
    <sheet name="Análisis Sismico" sheetId="1" r:id="rId1"/>
    <sheet name="Fuerza Trab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32" i="1"/>
  <c r="I28" i="1"/>
  <c r="H28" i="1"/>
  <c r="G20" i="1"/>
  <c r="H16" i="2"/>
  <c r="G6" i="2"/>
  <c r="H6" i="2" s="1"/>
  <c r="H8" i="2" s="1"/>
  <c r="H9" i="2" s="1"/>
  <c r="I8" i="2"/>
  <c r="H11" i="2"/>
  <c r="H17" i="1"/>
  <c r="I20" i="1" s="1"/>
  <c r="H13" i="1"/>
  <c r="H6" i="1"/>
  <c r="G29" i="1" l="1"/>
  <c r="K20" i="1"/>
  <c r="G21" i="1"/>
  <c r="G24" i="1"/>
  <c r="H12" i="2"/>
  <c r="H14" i="2" s="1"/>
  <c r="K14" i="2" s="1"/>
  <c r="J16" i="2" s="1"/>
  <c r="H32" i="1" l="1"/>
  <c r="H34" i="1"/>
</calcChain>
</file>

<file path=xl/sharedStrings.xml><?xml version="1.0" encoding="utf-8"?>
<sst xmlns="http://schemas.openxmlformats.org/spreadsheetml/2006/main" count="58" uniqueCount="53">
  <si>
    <t>01 DE MARZO 2023</t>
  </si>
  <si>
    <t>FECHA</t>
  </si>
  <si>
    <t>Muros en X</t>
  </si>
  <si>
    <t>Muros en Y</t>
  </si>
  <si>
    <t>Eje</t>
  </si>
  <si>
    <t>PESO DE LA LOSA</t>
  </si>
  <si>
    <t>M2</t>
  </si>
  <si>
    <t>Análisis de carga kg</t>
  </si>
  <si>
    <t>Total</t>
  </si>
  <si>
    <t>LONGITUDES DE MUROS EN X Y Y</t>
  </si>
  <si>
    <t>X</t>
  </si>
  <si>
    <t>Longitud</t>
  </si>
  <si>
    <t>Y</t>
  </si>
  <si>
    <t>Longitud (ml)</t>
  </si>
  <si>
    <t>A</t>
  </si>
  <si>
    <t>B</t>
  </si>
  <si>
    <t>(Muro de  metro no se toma en cuenta)</t>
  </si>
  <si>
    <t>Total metros lineales</t>
  </si>
  <si>
    <t>Altura Libre</t>
  </si>
  <si>
    <t>Pretil</t>
  </si>
  <si>
    <t>Altura total</t>
  </si>
  <si>
    <t>Muros:</t>
  </si>
  <si>
    <t>Muros+losa</t>
  </si>
  <si>
    <t>FORMULA FUERZA SISMICA</t>
  </si>
  <si>
    <t>F=(C/Q)*WT</t>
  </si>
  <si>
    <t>C=</t>
  </si>
  <si>
    <t>Q=</t>
  </si>
  <si>
    <t xml:space="preserve">Grosor </t>
  </si>
  <si>
    <t>Altura/2</t>
  </si>
  <si>
    <t>Densidad</t>
  </si>
  <si>
    <t>Resultado (WT)</t>
  </si>
  <si>
    <t xml:space="preserve">Esto deben de soportar los muros </t>
  </si>
  <si>
    <t>CORTANTE LINEAL DE MURO</t>
  </si>
  <si>
    <t>FUERZA REQUERIDA PARA ROMPER TRABE</t>
  </si>
  <si>
    <t>fr</t>
  </si>
  <si>
    <t>vr</t>
  </si>
  <si>
    <t>b</t>
  </si>
  <si>
    <t>1m</t>
  </si>
  <si>
    <t>Cortante lineal:</t>
  </si>
  <si>
    <t> ≥ </t>
  </si>
  <si>
    <t>Pasa</t>
  </si>
  <si>
    <t>Fy 4200</t>
  </si>
  <si>
    <t>Varilla #4</t>
  </si>
  <si>
    <t>Área de Acero</t>
  </si>
  <si>
    <t>a</t>
  </si>
  <si>
    <t>Bp</t>
  </si>
  <si>
    <t>Mn</t>
  </si>
  <si>
    <t>Mu</t>
  </si>
  <si>
    <t>F´C:200</t>
  </si>
  <si>
    <t>KG</t>
  </si>
  <si>
    <t>Fuerza requerida para romper la trabe</t>
  </si>
  <si>
    <t>AZUL=LO PUEDE EDITAR</t>
  </si>
  <si>
    <t>NEGRO= DATOS FIJOS, NO LO PUEDES EDITAR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</si>
</sst>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Bahnschrift SemiBold"/>
      <family val="2"/>
    </font>
    <font>
      <sz val="11"/>
      <color rgb="FF0070C0"/>
      <name val="Bahnschrift SemiBold"/>
      <family val="2"/>
    </font>
    <font>
      <b/>
      <u/>
      <sz val="11"/>
      <color theme="1"/>
      <name val="Bahnschrift SemiBold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Fill="1"/>
    <xf numFmtId="0" fontId="2" fillId="3" borderId="0" xfId="0" applyFont="1" applyFill="1"/>
    <xf numFmtId="0" fontId="3" fillId="0" borderId="0" xfId="0" applyFont="1"/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28879</xdr:rowOff>
    </xdr:from>
    <xdr:to>
      <xdr:col>4</xdr:col>
      <xdr:colOff>742950</xdr:colOff>
      <xdr:row>22</xdr:row>
      <xdr:rowOff>21390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BAD0B5-9A48-35C0-1608-967D101724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313"/>
        <a:stretch/>
      </xdr:blipFill>
      <xdr:spPr>
        <a:xfrm>
          <a:off x="28575" y="600379"/>
          <a:ext cx="3762375" cy="3802511"/>
        </a:xfrm>
        <a:prstGeom prst="rect">
          <a:avLst/>
        </a:prstGeom>
      </xdr:spPr>
    </xdr:pic>
    <xdr:clientData/>
  </xdr:twoCellAnchor>
  <xdr:twoCellAnchor editAs="oneCell">
    <xdr:from>
      <xdr:col>8</xdr:col>
      <xdr:colOff>66676</xdr:colOff>
      <xdr:row>28</xdr:row>
      <xdr:rowOff>185465</xdr:rowOff>
    </xdr:from>
    <xdr:to>
      <xdr:col>8</xdr:col>
      <xdr:colOff>561976</xdr:colOff>
      <xdr:row>31</xdr:row>
      <xdr:rowOff>180975</xdr:rowOff>
    </xdr:to>
    <xdr:pic>
      <xdr:nvPicPr>
        <xdr:cNvPr id="3" name="Imagen 2" descr="Aceite de CBD para la Ansiedad y el Estrés. Beneficios y para quién es útil">
          <a:extLst>
            <a:ext uri="{FF2B5EF4-FFF2-40B4-BE49-F238E27FC236}">
              <a16:creationId xmlns:a16="http://schemas.microsoft.com/office/drawing/2014/main" id="{409E9C84-C928-A159-4831-10D52AAF1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6" y="5709965"/>
          <a:ext cx="495300" cy="567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95251</xdr:colOff>
      <xdr:row>31</xdr:row>
      <xdr:rowOff>23540</xdr:rowOff>
    </xdr:from>
    <xdr:to>
      <xdr:col>8</xdr:col>
      <xdr:colOff>590551</xdr:colOff>
      <xdr:row>34</xdr:row>
      <xdr:rowOff>19050</xdr:rowOff>
    </xdr:to>
    <xdr:pic>
      <xdr:nvPicPr>
        <xdr:cNvPr id="4" name="Imagen 3" descr="Aceite de CBD para la Ansiedad y el Estrés. Beneficios y para quién es útil">
          <a:extLst>
            <a:ext uri="{FF2B5EF4-FFF2-40B4-BE49-F238E27FC236}">
              <a16:creationId xmlns:a16="http://schemas.microsoft.com/office/drawing/2014/main" id="{974635BF-0ADC-4DB8-A9B5-6A9A37287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1" y="6119540"/>
          <a:ext cx="495300" cy="567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190499</xdr:rowOff>
    </xdr:from>
    <xdr:to>
      <xdr:col>5</xdr:col>
      <xdr:colOff>730866</xdr:colOff>
      <xdr:row>12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1532DD-26A8-75DE-4739-199212BC8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499"/>
          <a:ext cx="4540866" cy="185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7FD48-2017-4927-A239-8C55B55A353D}">
  <dimension ref="A1:O371"/>
  <sheetViews>
    <sheetView tabSelected="1" workbookViewId="0">
      <selection activeCell="F35" sqref="F35"/>
    </sheetView>
  </sheetViews>
  <sheetFormatPr baseColWidth="10" defaultRowHeight="15" x14ac:dyDescent="0.25"/>
  <cols>
    <col min="6" max="6" width="14" customWidth="1"/>
    <col min="7" max="7" width="20.5703125" customWidth="1"/>
    <col min="11" max="11" width="15" customWidth="1"/>
    <col min="12" max="12" width="13.28515625" bestFit="1" customWidth="1"/>
  </cols>
  <sheetData>
    <row r="1" spans="1:15" ht="15.75" thickBot="1" x14ac:dyDescent="0.3">
      <c r="A1" s="11" t="s">
        <v>51</v>
      </c>
      <c r="B1" s="12"/>
      <c r="C1" s="12"/>
      <c r="D1" s="12"/>
      <c r="E1" s="12"/>
      <c r="F1" s="13"/>
      <c r="G1" s="9" t="s">
        <v>52</v>
      </c>
      <c r="H1" s="9"/>
      <c r="I1" s="9"/>
      <c r="J1" s="9"/>
      <c r="K1" s="10"/>
      <c r="L1" s="1"/>
      <c r="M1" s="1"/>
      <c r="N1" s="1"/>
      <c r="O1" s="1"/>
    </row>
    <row r="2" spans="1:1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"/>
      <c r="M2" s="1"/>
      <c r="N2" s="1"/>
      <c r="O2" s="1"/>
    </row>
    <row r="3" spans="1:1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"/>
      <c r="M3" s="1"/>
      <c r="N3" s="1"/>
      <c r="O3" s="1"/>
    </row>
    <row r="4" spans="1:15" x14ac:dyDescent="0.25">
      <c r="A4" s="3"/>
      <c r="B4" s="3"/>
      <c r="C4" s="3"/>
      <c r="D4" s="3"/>
      <c r="E4" s="3"/>
      <c r="F4" s="16" t="s">
        <v>5</v>
      </c>
      <c r="G4" s="16"/>
      <c r="H4" s="3"/>
      <c r="I4" s="3"/>
      <c r="J4" s="3"/>
      <c r="K4" s="3"/>
      <c r="L4" s="1"/>
      <c r="M4" s="1"/>
      <c r="N4" s="1"/>
      <c r="O4" s="1"/>
    </row>
    <row r="5" spans="1:15" x14ac:dyDescent="0.25">
      <c r="A5" s="3"/>
      <c r="B5" s="3"/>
      <c r="C5" s="3"/>
      <c r="D5" s="3"/>
      <c r="E5" s="3"/>
      <c r="F5" s="4" t="s">
        <v>6</v>
      </c>
      <c r="G5" s="4" t="s">
        <v>7</v>
      </c>
      <c r="H5" s="4" t="s">
        <v>8</v>
      </c>
      <c r="I5" s="3"/>
      <c r="J5" s="3"/>
      <c r="K5" s="3"/>
      <c r="L5" s="1"/>
      <c r="M5" s="1"/>
      <c r="N5" s="1"/>
      <c r="O5" s="1"/>
    </row>
    <row r="6" spans="1:15" x14ac:dyDescent="0.25">
      <c r="A6" s="3"/>
      <c r="B6" s="3"/>
      <c r="C6" s="3"/>
      <c r="D6" s="3"/>
      <c r="E6" s="3"/>
      <c r="F6" s="14">
        <v>25</v>
      </c>
      <c r="G6" s="14">
        <v>320</v>
      </c>
      <c r="H6" s="4">
        <f>F6*G6</f>
        <v>8000</v>
      </c>
      <c r="I6" s="3"/>
      <c r="J6" s="3"/>
      <c r="K6" s="3"/>
      <c r="L6" s="1"/>
      <c r="M6" s="1"/>
      <c r="N6" s="1"/>
      <c r="O6" s="1"/>
    </row>
    <row r="7" spans="1:1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1"/>
      <c r="M7" s="1"/>
      <c r="N7" s="1"/>
      <c r="O7" s="1"/>
    </row>
    <row r="8" spans="1:15" x14ac:dyDescent="0.25">
      <c r="A8" s="3"/>
      <c r="B8" s="3"/>
      <c r="C8" s="3"/>
      <c r="D8" s="3"/>
      <c r="E8" s="3"/>
      <c r="F8" s="16" t="s">
        <v>9</v>
      </c>
      <c r="G8" s="16"/>
      <c r="H8" s="16"/>
      <c r="I8" s="3"/>
      <c r="J8" s="3"/>
      <c r="K8" s="3"/>
      <c r="L8" s="1"/>
      <c r="M8" s="1"/>
      <c r="N8" s="1"/>
      <c r="O8" s="1"/>
    </row>
    <row r="9" spans="1:15" x14ac:dyDescent="0.25">
      <c r="A9" s="3"/>
      <c r="B9" s="3"/>
      <c r="C9" s="3"/>
      <c r="D9" s="3"/>
      <c r="E9" s="3"/>
      <c r="F9" s="5" t="s">
        <v>10</v>
      </c>
      <c r="G9" s="5"/>
      <c r="H9" s="5" t="s">
        <v>12</v>
      </c>
      <c r="I9" s="5"/>
      <c r="J9" s="3"/>
      <c r="K9" s="3"/>
      <c r="L9" s="1"/>
      <c r="M9" s="1"/>
      <c r="N9" s="1"/>
      <c r="O9" s="1"/>
    </row>
    <row r="10" spans="1:15" x14ac:dyDescent="0.25">
      <c r="A10" s="3"/>
      <c r="B10" s="3"/>
      <c r="C10" s="3"/>
      <c r="D10" s="3"/>
      <c r="E10" s="3"/>
      <c r="F10" s="6" t="s">
        <v>4</v>
      </c>
      <c r="G10" s="6" t="s">
        <v>13</v>
      </c>
      <c r="H10" s="6" t="s">
        <v>4</v>
      </c>
      <c r="I10" s="6" t="s">
        <v>11</v>
      </c>
      <c r="J10" s="3"/>
      <c r="K10" s="3"/>
      <c r="L10" s="1"/>
      <c r="M10" s="1"/>
      <c r="N10" s="1"/>
      <c r="O10" s="1"/>
    </row>
    <row r="11" spans="1:15" x14ac:dyDescent="0.25">
      <c r="A11" s="3"/>
      <c r="B11" s="3"/>
      <c r="C11" s="3"/>
      <c r="D11" s="3"/>
      <c r="E11" s="3"/>
      <c r="F11" s="15">
        <v>1</v>
      </c>
      <c r="G11" s="15">
        <v>5</v>
      </c>
      <c r="H11" s="15" t="s">
        <v>14</v>
      </c>
      <c r="I11" s="15">
        <v>5</v>
      </c>
      <c r="J11" s="3"/>
      <c r="K11" s="3"/>
      <c r="L11" s="1"/>
      <c r="M11" s="1"/>
      <c r="N11" s="1"/>
      <c r="O11" s="1"/>
    </row>
    <row r="12" spans="1:15" x14ac:dyDescent="0.25">
      <c r="A12" s="3"/>
      <c r="B12" s="3"/>
      <c r="C12" s="3"/>
      <c r="D12" s="3"/>
      <c r="E12" s="3"/>
      <c r="F12" s="7"/>
      <c r="G12" s="7"/>
      <c r="H12" s="15" t="s">
        <v>15</v>
      </c>
      <c r="I12" s="15">
        <v>1</v>
      </c>
      <c r="J12" s="3" t="s">
        <v>16</v>
      </c>
      <c r="K12" s="3"/>
      <c r="L12" s="1"/>
      <c r="M12" s="1"/>
      <c r="N12" s="1"/>
      <c r="O12" s="1"/>
    </row>
    <row r="13" spans="1:15" x14ac:dyDescent="0.25">
      <c r="A13" s="3"/>
      <c r="B13" s="3"/>
      <c r="C13" s="3"/>
      <c r="D13" s="3"/>
      <c r="E13" s="3"/>
      <c r="F13" s="3"/>
      <c r="G13" s="17" t="s">
        <v>17</v>
      </c>
      <c r="H13" s="17">
        <f>G11+I11</f>
        <v>10</v>
      </c>
      <c r="I13" s="3"/>
      <c r="J13" s="3"/>
      <c r="K13" s="3"/>
      <c r="L13" s="1"/>
      <c r="M13" s="1"/>
      <c r="N13" s="1"/>
      <c r="O13" s="1"/>
    </row>
    <row r="14" spans="1:1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1"/>
      <c r="M14" s="1"/>
      <c r="N14" s="1"/>
      <c r="O14" s="1"/>
    </row>
    <row r="15" spans="1:15" x14ac:dyDescent="0.25">
      <c r="A15" s="3"/>
      <c r="B15" s="3"/>
      <c r="C15" s="3"/>
      <c r="D15" s="3"/>
      <c r="E15" s="3"/>
      <c r="F15" s="3"/>
      <c r="G15" s="3" t="s">
        <v>18</v>
      </c>
      <c r="H15" s="18">
        <v>3.1</v>
      </c>
      <c r="I15" s="3"/>
      <c r="J15" s="3"/>
      <c r="K15" s="3"/>
      <c r="L15" s="1"/>
      <c r="M15" s="1"/>
      <c r="N15" s="1"/>
      <c r="O15" s="1"/>
    </row>
    <row r="16" spans="1:15" x14ac:dyDescent="0.25">
      <c r="A16" s="3"/>
      <c r="B16" s="3"/>
      <c r="C16" s="3"/>
      <c r="D16" s="3"/>
      <c r="E16" s="3"/>
      <c r="F16" s="3"/>
      <c r="G16" s="3" t="s">
        <v>19</v>
      </c>
      <c r="H16" s="18">
        <v>0.6</v>
      </c>
      <c r="I16" s="3"/>
      <c r="J16" s="3"/>
      <c r="K16" s="3"/>
      <c r="L16" s="1"/>
      <c r="M16" s="1"/>
      <c r="N16" s="1"/>
      <c r="O16" s="1"/>
    </row>
    <row r="17" spans="1:15" x14ac:dyDescent="0.25">
      <c r="A17" s="3"/>
      <c r="B17" s="3"/>
      <c r="C17" s="3"/>
      <c r="D17" s="3"/>
      <c r="E17" s="3"/>
      <c r="F17" s="3"/>
      <c r="G17" s="3" t="s">
        <v>20</v>
      </c>
      <c r="H17" s="3">
        <f>H15+H16</f>
        <v>3.7</v>
      </c>
      <c r="I17" s="3"/>
      <c r="J17" s="3"/>
      <c r="K17" s="3"/>
      <c r="L17" s="1"/>
      <c r="M17" s="1"/>
      <c r="N17" s="1"/>
      <c r="O17" s="1"/>
    </row>
    <row r="18" spans="1:1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1"/>
      <c r="M18" s="1"/>
      <c r="N18" s="1"/>
      <c r="O18" s="1"/>
    </row>
    <row r="19" spans="1:15" x14ac:dyDescent="0.25">
      <c r="A19" s="3"/>
      <c r="B19" s="3"/>
      <c r="C19" s="3"/>
      <c r="D19" s="3"/>
      <c r="E19" s="3"/>
      <c r="F19" s="3"/>
      <c r="G19" s="4" t="s">
        <v>11</v>
      </c>
      <c r="H19" s="4" t="s">
        <v>27</v>
      </c>
      <c r="I19" s="4" t="s">
        <v>28</v>
      </c>
      <c r="J19" s="4" t="s">
        <v>29</v>
      </c>
      <c r="K19" s="4" t="s">
        <v>30</v>
      </c>
      <c r="L19" s="1"/>
      <c r="M19" s="1"/>
      <c r="N19" s="1"/>
      <c r="O19" s="1"/>
    </row>
    <row r="20" spans="1:15" x14ac:dyDescent="0.25">
      <c r="A20" s="3"/>
      <c r="B20" s="3"/>
      <c r="C20" s="3"/>
      <c r="D20" s="3"/>
      <c r="E20" s="3"/>
      <c r="F20" s="4" t="s">
        <v>21</v>
      </c>
      <c r="G20" s="4">
        <f>+H13</f>
        <v>10</v>
      </c>
      <c r="H20" s="14">
        <v>0.14000000000000001</v>
      </c>
      <c r="I20" s="4">
        <f>H17/2</f>
        <v>1.85</v>
      </c>
      <c r="J20" s="14">
        <v>1650</v>
      </c>
      <c r="K20" s="4">
        <f>G20*H20*I20*J20</f>
        <v>4273.5000000000009</v>
      </c>
      <c r="L20" s="1"/>
      <c r="M20" s="1"/>
      <c r="N20" s="1"/>
      <c r="O20" s="1"/>
    </row>
    <row r="21" spans="1:15" x14ac:dyDescent="0.25">
      <c r="A21" s="3"/>
      <c r="B21" s="3"/>
      <c r="C21" s="3"/>
      <c r="D21" s="3"/>
      <c r="E21" s="3"/>
      <c r="F21" s="19" t="s">
        <v>22</v>
      </c>
      <c r="G21" s="19">
        <f>K20+H6</f>
        <v>12273.5</v>
      </c>
      <c r="H21" s="3"/>
      <c r="I21" s="3"/>
      <c r="J21" s="3"/>
      <c r="K21" s="3"/>
      <c r="L21" s="1"/>
      <c r="M21" s="1"/>
      <c r="N21" s="1"/>
      <c r="O21" s="1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1"/>
      <c r="M22" s="1"/>
      <c r="N22" s="1"/>
      <c r="O22" s="1"/>
    </row>
    <row r="23" spans="1:15" x14ac:dyDescent="0.25">
      <c r="A23" s="3"/>
      <c r="B23" s="3"/>
      <c r="C23" s="3"/>
      <c r="D23" s="3"/>
      <c r="E23" s="3"/>
      <c r="F23" s="16" t="s">
        <v>23</v>
      </c>
      <c r="G23" s="16"/>
      <c r="H23" s="8" t="s">
        <v>25</v>
      </c>
      <c r="I23" s="20">
        <v>0.36</v>
      </c>
      <c r="J23" s="8" t="s">
        <v>26</v>
      </c>
      <c r="K23" s="20">
        <v>2</v>
      </c>
      <c r="L23" s="1"/>
      <c r="M23" s="1"/>
      <c r="N23" s="1"/>
      <c r="O23" s="1"/>
    </row>
    <row r="24" spans="1:15" x14ac:dyDescent="0.25">
      <c r="A24" s="3"/>
      <c r="B24" s="3"/>
      <c r="C24" s="3"/>
      <c r="D24" s="3"/>
      <c r="E24" s="3"/>
      <c r="F24" s="3" t="s">
        <v>24</v>
      </c>
      <c r="G24" s="17">
        <f>(I23/K23)*K20</f>
        <v>769.23000000000013</v>
      </c>
      <c r="H24" s="3" t="s">
        <v>31</v>
      </c>
      <c r="I24" s="3"/>
      <c r="J24" s="3"/>
      <c r="K24" s="3"/>
      <c r="L24" s="1"/>
      <c r="M24" s="1"/>
      <c r="N24" s="1"/>
      <c r="O24" s="1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1"/>
      <c r="M25" s="1"/>
      <c r="N25" s="1"/>
      <c r="O25" s="1"/>
    </row>
    <row r="26" spans="1:15" x14ac:dyDescent="0.25">
      <c r="A26" s="3"/>
      <c r="B26" s="3"/>
      <c r="C26" s="3"/>
      <c r="D26" s="3"/>
      <c r="E26" s="3"/>
      <c r="F26" s="16" t="s">
        <v>32</v>
      </c>
      <c r="G26" s="16"/>
      <c r="H26" s="3"/>
      <c r="I26" s="3"/>
      <c r="J26" s="3"/>
      <c r="K26" s="3"/>
      <c r="L26" s="1"/>
      <c r="M26" s="1"/>
      <c r="N26" s="1"/>
      <c r="O26" s="1"/>
    </row>
    <row r="27" spans="1:15" x14ac:dyDescent="0.25">
      <c r="A27" s="3"/>
      <c r="B27" s="3"/>
      <c r="C27" s="3"/>
      <c r="D27" s="3"/>
      <c r="E27" s="3"/>
      <c r="F27" s="4" t="s">
        <v>34</v>
      </c>
      <c r="G27" s="4"/>
      <c r="H27" s="4" t="s">
        <v>35</v>
      </c>
      <c r="I27" s="4" t="s">
        <v>36</v>
      </c>
      <c r="J27" s="4" t="s">
        <v>37</v>
      </c>
      <c r="K27" s="4"/>
      <c r="L27" s="1"/>
      <c r="M27" s="1"/>
      <c r="N27" s="1"/>
      <c r="O27" s="1"/>
    </row>
    <row r="28" spans="1:15" x14ac:dyDescent="0.25">
      <c r="A28" s="3"/>
      <c r="B28" s="3"/>
      <c r="C28" s="3"/>
      <c r="D28" s="3"/>
      <c r="E28" s="3"/>
      <c r="F28" s="4">
        <v>0.7</v>
      </c>
      <c r="G28" s="4">
        <v>0.5</v>
      </c>
      <c r="H28" s="4">
        <f>+K23</f>
        <v>2</v>
      </c>
      <c r="I28" s="14">
        <f>+H20</f>
        <v>0.14000000000000001</v>
      </c>
      <c r="J28" s="4">
        <v>100</v>
      </c>
      <c r="K28" s="4">
        <v>600</v>
      </c>
      <c r="L28" s="1"/>
      <c r="M28" s="1"/>
      <c r="N28" s="1"/>
      <c r="O28" s="1"/>
    </row>
    <row r="29" spans="1:15" x14ac:dyDescent="0.25">
      <c r="A29" s="3"/>
      <c r="B29" s="3"/>
      <c r="C29" s="3"/>
      <c r="D29" s="3"/>
      <c r="E29" s="3"/>
      <c r="F29" s="17" t="s">
        <v>38</v>
      </c>
      <c r="G29" s="17">
        <f>((F28)*(G28*H28)*(I28*J28)+K28)</f>
        <v>609.79999999999995</v>
      </c>
      <c r="H29" s="3"/>
      <c r="I29" s="3"/>
      <c r="J29" s="3"/>
      <c r="K29" s="3"/>
      <c r="L29" s="1"/>
      <c r="M29" s="1"/>
      <c r="N29" s="1"/>
      <c r="O29" s="1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1"/>
      <c r="M30" s="1"/>
      <c r="N30" s="1"/>
      <c r="O30" s="1"/>
    </row>
    <row r="31" spans="1:15" x14ac:dyDescent="0.25">
      <c r="A31" s="3"/>
      <c r="B31" s="3"/>
      <c r="C31" s="3"/>
      <c r="D31" s="3"/>
      <c r="E31" s="3"/>
      <c r="F31" s="3" t="s">
        <v>2</v>
      </c>
      <c r="G31" s="3"/>
      <c r="H31" s="3"/>
      <c r="I31" s="3"/>
      <c r="J31" s="3"/>
      <c r="K31" s="3"/>
      <c r="L31" s="1"/>
      <c r="M31" s="1"/>
      <c r="N31" s="1"/>
      <c r="O31" s="1"/>
    </row>
    <row r="32" spans="1:15" x14ac:dyDescent="0.25">
      <c r="A32" s="3"/>
      <c r="B32" s="3"/>
      <c r="C32" s="3"/>
      <c r="D32" s="3"/>
      <c r="E32" s="3"/>
      <c r="F32" s="3">
        <f>G11*1400</f>
        <v>7000</v>
      </c>
      <c r="G32" s="4" t="s">
        <v>39</v>
      </c>
      <c r="H32" s="3">
        <f>G24</f>
        <v>769.23000000000013</v>
      </c>
      <c r="I32" s="3"/>
      <c r="J32" s="3" t="s">
        <v>40</v>
      </c>
      <c r="K32" s="3"/>
      <c r="L32" s="1"/>
      <c r="M32" s="1"/>
      <c r="N32" s="1"/>
      <c r="O32" s="1"/>
    </row>
    <row r="33" spans="1:15" x14ac:dyDescent="0.25">
      <c r="A33" s="3"/>
      <c r="B33" s="3"/>
      <c r="C33" s="3"/>
      <c r="D33" s="3"/>
      <c r="E33" s="3"/>
      <c r="F33" s="3" t="s">
        <v>3</v>
      </c>
      <c r="G33" s="3"/>
      <c r="H33" s="3"/>
      <c r="I33" s="3"/>
      <c r="J33" s="3"/>
      <c r="K33" s="3"/>
      <c r="L33" s="1"/>
      <c r="M33" s="1"/>
      <c r="N33" s="1"/>
      <c r="O33" s="1"/>
    </row>
    <row r="34" spans="1:15" x14ac:dyDescent="0.25">
      <c r="A34" s="3"/>
      <c r="B34" s="3"/>
      <c r="C34" s="3"/>
      <c r="D34" s="3"/>
      <c r="E34" s="3"/>
      <c r="F34" s="3">
        <f>+I11*1400</f>
        <v>7000</v>
      </c>
      <c r="G34" s="4" t="s">
        <v>39</v>
      </c>
      <c r="H34" s="3">
        <f>G24</f>
        <v>769.23000000000013</v>
      </c>
      <c r="I34" s="3"/>
      <c r="J34" s="3" t="s">
        <v>40</v>
      </c>
      <c r="K34" s="3"/>
      <c r="L34" s="1"/>
      <c r="M34" s="1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</sheetData>
  <mergeCells count="4">
    <mergeCell ref="F9:G9"/>
    <mergeCell ref="H9:I9"/>
    <mergeCell ref="A1:F1"/>
    <mergeCell ref="G1:K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4C463-A3DD-485F-8E76-A5D14C473E9D}">
  <dimension ref="A2:M93"/>
  <sheetViews>
    <sheetView workbookViewId="0">
      <selection activeCell="K9" sqref="K9"/>
    </sheetView>
  </sheetViews>
  <sheetFormatPr baseColWidth="10" defaultRowHeight="15" x14ac:dyDescent="0.25"/>
  <sheetData>
    <row r="2" spans="1:13" x14ac:dyDescent="0.25">
      <c r="A2" s="1"/>
      <c r="B2" s="1" t="s">
        <v>1</v>
      </c>
      <c r="C2" s="1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1" t="s">
        <v>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 t="s">
        <v>43</v>
      </c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 t="s">
        <v>41</v>
      </c>
      <c r="H5" s="1" t="s">
        <v>42</v>
      </c>
      <c r="I5" s="1">
        <v>1.27</v>
      </c>
      <c r="J5" s="1"/>
      <c r="K5" s="1"/>
      <c r="L5" s="1"/>
      <c r="M5" s="1"/>
    </row>
    <row r="6" spans="1:13" x14ac:dyDescent="0.25">
      <c r="A6" s="1"/>
      <c r="B6" s="1"/>
      <c r="C6" s="1"/>
      <c r="D6" s="1"/>
      <c r="E6" s="1"/>
      <c r="F6" s="1"/>
      <c r="G6" s="1">
        <f>I5*4</f>
        <v>5.08</v>
      </c>
      <c r="H6" s="1">
        <f>G6*4200</f>
        <v>21336</v>
      </c>
      <c r="I6" s="1"/>
      <c r="J6" s="1"/>
      <c r="K6" s="1"/>
      <c r="L6" s="1"/>
      <c r="M6" s="1"/>
    </row>
    <row r="7" spans="1:1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5">
      <c r="A8" s="1"/>
      <c r="B8" s="1"/>
      <c r="C8" s="1"/>
      <c r="D8" s="1"/>
      <c r="E8" s="1"/>
      <c r="F8" s="1"/>
      <c r="G8" s="1" t="s">
        <v>44</v>
      </c>
      <c r="H8" s="1">
        <f>H6</f>
        <v>21336</v>
      </c>
      <c r="I8" s="1">
        <f>0.85*200*15</f>
        <v>2550</v>
      </c>
      <c r="J8" s="1"/>
      <c r="K8" s="1"/>
      <c r="L8" s="1"/>
      <c r="M8" s="1"/>
    </row>
    <row r="9" spans="1:13" x14ac:dyDescent="0.25">
      <c r="A9" s="1"/>
      <c r="B9" s="1"/>
      <c r="C9" s="1"/>
      <c r="D9" s="1"/>
      <c r="E9" s="1"/>
      <c r="F9" s="1"/>
      <c r="G9" t="s">
        <v>44</v>
      </c>
      <c r="H9" s="1">
        <f>H8/I8</f>
        <v>8.3670588235294119</v>
      </c>
      <c r="I9" s="1"/>
      <c r="J9" s="1"/>
      <c r="K9" s="1"/>
      <c r="L9" s="1"/>
      <c r="M9" s="1"/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1"/>
      <c r="B11" s="1"/>
      <c r="C11" s="1"/>
      <c r="D11" s="1"/>
      <c r="E11" s="1"/>
      <c r="F11" s="1"/>
      <c r="G11" s="1" t="s">
        <v>45</v>
      </c>
      <c r="H11" s="1">
        <f>30-4</f>
        <v>26</v>
      </c>
      <c r="I11" s="1"/>
      <c r="J11" s="1"/>
      <c r="K11" s="1"/>
      <c r="L11" s="1"/>
      <c r="M11" s="1"/>
    </row>
    <row r="12" spans="1:13" x14ac:dyDescent="0.25">
      <c r="A12" s="1"/>
      <c r="B12" s="1"/>
      <c r="C12" s="1"/>
      <c r="D12" s="1"/>
      <c r="E12" s="1"/>
      <c r="F12" s="1"/>
      <c r="G12" s="1"/>
      <c r="H12" s="1">
        <f>H11-(H9/2)</f>
        <v>21.816470588235294</v>
      </c>
      <c r="I12" s="1"/>
      <c r="J12" s="1"/>
      <c r="K12" s="1"/>
      <c r="L12" s="1"/>
      <c r="M12" s="1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1"/>
      <c r="B14" s="2" t="s">
        <v>48</v>
      </c>
      <c r="C14" s="1"/>
      <c r="D14" s="1"/>
      <c r="E14" s="1"/>
      <c r="F14" s="1"/>
      <c r="G14" s="1" t="s">
        <v>46</v>
      </c>
      <c r="H14" s="1">
        <f>H6*H12</f>
        <v>465476.21647058823</v>
      </c>
      <c r="I14" s="1"/>
      <c r="J14" s="1" t="s">
        <v>47</v>
      </c>
      <c r="K14" s="1">
        <f>H14*0.9</f>
        <v>418928.59482352942</v>
      </c>
      <c r="L14" s="1"/>
      <c r="M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/>
      <c r="B16" s="1"/>
      <c r="C16" s="1"/>
      <c r="D16" s="1"/>
      <c r="E16" s="1"/>
      <c r="F16" s="1"/>
      <c r="G16" s="1"/>
      <c r="H16" s="1">
        <f>K14*4</f>
        <v>1675714.3792941177</v>
      </c>
      <c r="I16" s="1"/>
      <c r="J16" s="2">
        <f>H16/400</f>
        <v>4189.2859482352942</v>
      </c>
      <c r="K16" s="2" t="s">
        <v>49</v>
      </c>
      <c r="L16" s="2"/>
      <c r="M16" s="1" t="s">
        <v>50</v>
      </c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Análisis Sismico</vt:lpstr>
      <vt:lpstr>Fuerza Trabe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 Lara</dc:creator>
  <cp:lastModifiedBy>Gaby Lara</cp:lastModifiedBy>
  <dcterms:created xsi:type="dcterms:W3CDTF">2023-03-02T03:17:06Z</dcterms:created>
  <dcterms:modified xsi:type="dcterms:W3CDTF">2024-08-19T02:09:10Z</dcterms:modified>
</cp:coreProperties>
</file>